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0545"/>
  </bookViews>
  <sheets>
    <sheet name="D.011 " sheetId="1" r:id="rId1"/>
  </sheets>
  <definedNames>
    <definedName name="_xlnm.Print_Titles" localSheetId="0">'D.011 '!$9:$11</definedName>
  </definedNames>
  <calcPr calcId="125725"/>
</workbook>
</file>

<file path=xl/calcChain.xml><?xml version="1.0" encoding="utf-8"?>
<calcChain xmlns="http://schemas.openxmlformats.org/spreadsheetml/2006/main">
  <c r="G122" i="1"/>
  <c r="G120"/>
  <c r="G118"/>
  <c r="G116"/>
  <c r="G114"/>
  <c r="G112"/>
  <c r="G110"/>
  <c r="G108"/>
  <c r="G106"/>
  <c r="G104"/>
  <c r="G102"/>
  <c r="G100"/>
  <c r="G98"/>
  <c r="G96"/>
  <c r="G94"/>
  <c r="G92"/>
  <c r="G90"/>
  <c r="G88"/>
  <c r="G86"/>
  <c r="G84"/>
  <c r="G82"/>
  <c r="G80"/>
  <c r="G78"/>
  <c r="G76"/>
  <c r="G74"/>
  <c r="G72"/>
  <c r="G70"/>
  <c r="G68"/>
  <c r="G66"/>
  <c r="G64"/>
  <c r="G62"/>
  <c r="G60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20"/>
  <c r="G18"/>
  <c r="G16"/>
  <c r="G14"/>
  <c r="G12"/>
  <c r="G124" s="1"/>
</calcChain>
</file>

<file path=xl/sharedStrings.xml><?xml version="1.0" encoding="utf-8"?>
<sst xmlns="http://schemas.openxmlformats.org/spreadsheetml/2006/main" count="152" uniqueCount="103">
  <si>
    <t>PERSOANA JURIDICA ACHIZITOARE (INVESTITOR)</t>
  </si>
  <si>
    <t/>
  </si>
  <si>
    <t>Formularul C6</t>
  </si>
  <si>
    <t>LISTA CUPRINZAND CONSUMURILE DE RESURSE MATERIALE</t>
  </si>
  <si>
    <t>Nr.</t>
  </si>
  <si>
    <t>Cod</t>
  </si>
  <si>
    <t>U/M</t>
  </si>
  <si>
    <t>Consumurile</t>
  </si>
  <si>
    <t>Pretul unitar</t>
  </si>
  <si>
    <t>Val. (excl. TVA)</t>
  </si>
  <si>
    <t>Greutatea</t>
  </si>
  <si>
    <t>Crt.</t>
  </si>
  <si>
    <t>Denumire resursa mat.</t>
  </si>
  <si>
    <t>cf. proiect</t>
  </si>
  <si>
    <t>(tone)</t>
  </si>
  <si>
    <t>Furnizorul</t>
  </si>
  <si>
    <t xml:space="preserve">LEI       </t>
  </si>
  <si>
    <t xml:space="preserve">MATERIAL MARUNT                                             </t>
  </si>
  <si>
    <t xml:space="preserve">KG        </t>
  </si>
  <si>
    <t xml:space="preserve">OTEL BETON PROFIL NETED OB37    STAS 438 D= 6MM             </t>
  </si>
  <si>
    <t xml:space="preserve">CIMENT PORTLAND ALB TIP 1 75% ALB PA  25 SACI   S  7055     </t>
  </si>
  <si>
    <t xml:space="preserve">M CUB     </t>
  </si>
  <si>
    <t xml:space="preserve">NISIP SORTAT NESPALAT DE RIU SI LACURI  0,0-3,0  MM         </t>
  </si>
  <si>
    <t xml:space="preserve">ARGILA COMUNA PENTRU CONSTRUCTII                            </t>
  </si>
  <si>
    <t xml:space="preserve">BUCATA    </t>
  </si>
  <si>
    <t xml:space="preserve">CARAM.PLINE M100 CAL.1 C2 240X115X63               S457     </t>
  </si>
  <si>
    <t xml:space="preserve">CARAMIZI PLINE CAPTUSIT SOBE 240X115X 30                    </t>
  </si>
  <si>
    <t xml:space="preserve">PLACA CERAM.DE TERACOTA        MARO  240X220 C1   S1798     </t>
  </si>
  <si>
    <t xml:space="preserve">CARAMIDA TERMOIZO.DIATOMIT DIALIT ID 06 GR= 60 125X250      </t>
  </si>
  <si>
    <t xml:space="preserve">SCIND RASIN LUNGA    TIV CLS C   GR=24MM L=3,00M S 942      </t>
  </si>
  <si>
    <t xml:space="preserve">SCIND RASIN LUNGA    TIV CLS D   GR=24MM L=4,00M S 942      </t>
  </si>
  <si>
    <t xml:space="preserve">DULAP.RASIN.CL.B.GR=28-58MML=3-3,5M LAT=16-30CMLUNG.TIV     </t>
  </si>
  <si>
    <t xml:space="preserve">DULAPI RASIN LNG.TIV.CL.D GR28-58MM L=3-3,50M LT16-30CM     </t>
  </si>
  <si>
    <t xml:space="preserve">DULAP RASINOS TIVIT CLS A GR=48MM L=3,50M S 942             </t>
  </si>
  <si>
    <t xml:space="preserve">RIGLE RASIN.CU MUCHII ASCUTITEG=28/48-96/96 L=3-3,50M       </t>
  </si>
  <si>
    <t xml:space="preserve">GRINZI STEJAR CU 2 FETE G=    12/12-15/25MM L=5-6M          </t>
  </si>
  <si>
    <t xml:space="preserve">DULAPI FAG IMPREGNATI BALOTATI LUNG=1,8- 5M  CL A           </t>
  </si>
  <si>
    <t xml:space="preserve">RIGLE FAG NEABURITE CL.B TIV.G=50/50-80/80MM L=1,80-4M      </t>
  </si>
  <si>
    <t xml:space="preserve">PLACA PFL DURE STANDARD CALII 1FN 1830X1700X6,0   S6986     </t>
  </si>
  <si>
    <t xml:space="preserve">M         </t>
  </si>
  <si>
    <t xml:space="preserve">PERVAZURI BAGHETE PT.USI CHER.RASIN.  32/19 MM.             </t>
  </si>
  <si>
    <t xml:space="preserve">BETOANE REFRACT.TERMOIZ STAS11485     BIS 1,4               </t>
  </si>
  <si>
    <t xml:space="preserve">SARMA TARE  CUPRATA   D= 3     OL34    S 889                </t>
  </si>
  <si>
    <t xml:space="preserve">MP        </t>
  </si>
  <si>
    <t xml:space="preserve">FOLIE ANTICONDENS LA INVELITORI                             </t>
  </si>
  <si>
    <t xml:space="preserve">TABLA PROFILATA TIP TIGLA                                   </t>
  </si>
  <si>
    <t xml:space="preserve">CUIE CU CAP CONIC      TIP A   2,24X 50          S 2111     </t>
  </si>
  <si>
    <t xml:space="preserve">CUIE CU CAP CONIC      TIP A1  2,5 X 60  OL34    S 2111     </t>
  </si>
  <si>
    <t xml:space="preserve">CUIE CU CAP CONIC      TIP A   3,0 X 60          S 2111     </t>
  </si>
  <si>
    <t xml:space="preserve">CUIE CU CAP CONIC      TIP A1  3   X 70  OL34    S 2111     </t>
  </si>
  <si>
    <t xml:space="preserve">CUIE CU CAP CONIC      TIP A1  5   X120  OL37    S 2111     </t>
  </si>
  <si>
    <t xml:space="preserve">CUIE CU CAP PLAT       TIP B   3,0 X 30          S 2111     </t>
  </si>
  <si>
    <t xml:space="preserve">HARTIE SLEF.USC.STICLA FOI   23X30 GR 25         S1581      </t>
  </si>
  <si>
    <t xml:space="preserve">CHIT DE CUTIT  GRI          1522 C 891-1   STAS 6592-62     </t>
  </si>
  <si>
    <t xml:space="preserve">VOPSEA MINIUM DE PLUMB           V.351-3   NTR    90-80     </t>
  </si>
  <si>
    <t xml:space="preserve">LITRU     </t>
  </si>
  <si>
    <t xml:space="preserve">BENZINA  DE  EXTRACTIE TIP   80/120            S  45        </t>
  </si>
  <si>
    <t xml:space="preserve">CIRLIGE DIN OTEL ZINCATE PT.  JGHEABURI                     </t>
  </si>
  <si>
    <t xml:space="preserve">SCOABE OTEL PT.CONSTR.DIN LEMN.LAT,65-90MM,L.200-300MM      </t>
  </si>
  <si>
    <t>631173J</t>
  </si>
  <si>
    <t xml:space="preserve">PIESA IMBINARE TB.ZN. -RKS LINDAB                           </t>
  </si>
  <si>
    <t>631173L</t>
  </si>
  <si>
    <t xml:space="preserve">PIESA DE RACORDARE JGHEAB-BURLAN (BRASS)                    </t>
  </si>
  <si>
    <t>631173M</t>
  </si>
  <si>
    <t xml:space="preserve">COT DE  JGHEAB SAU DE BURLAN (BRASS)                        </t>
  </si>
  <si>
    <t>631173N</t>
  </si>
  <si>
    <t xml:space="preserve">COT DE CAPAT LA BURLAN (ARUNCATOR DE APA( (BRASS)           </t>
  </si>
  <si>
    <t>631173P</t>
  </si>
  <si>
    <t xml:space="preserve">SURUBURI DE FIXARE JGHEABURI                                </t>
  </si>
  <si>
    <t>631173R</t>
  </si>
  <si>
    <t xml:space="preserve">CLEME DE FIXARE BURLANE (BRATARI ZINCATE)                   </t>
  </si>
  <si>
    <t>631174A</t>
  </si>
  <si>
    <t xml:space="preserve">COLTAR EXT. TB.ZN.-RVY LINDAB                               </t>
  </si>
  <si>
    <t xml:space="preserve">DOLIE PT INVELITORI TIP LINDAB                              </t>
  </si>
  <si>
    <t xml:space="preserve">%         </t>
  </si>
  <si>
    <t xml:space="preserve">CAPAC JGHEAB                                                </t>
  </si>
  <si>
    <t xml:space="preserve">BUR01  </t>
  </si>
  <si>
    <t xml:space="preserve">BURLAN TABLA VOPSITA ANTICOROZIV D=90 MM; L=3 M             </t>
  </si>
  <si>
    <t xml:space="preserve">COM01  </t>
  </si>
  <si>
    <t xml:space="preserve">COAMA PT. TABLA TIP TIGLA  2 M                              </t>
  </si>
  <si>
    <t xml:space="preserve">JG01   </t>
  </si>
  <si>
    <t xml:space="preserve">JGHEAB TABLA VOPSITA ANTICOROZIV D=125 MM; L=4 M            </t>
  </si>
  <si>
    <t xml:space="preserve">OPR01  </t>
  </si>
  <si>
    <t xml:space="preserve">OPRITORI ZAPADA DIN TABLA PROTEJATA ANTICOROZIV 2 M         </t>
  </si>
  <si>
    <t>SILIC01</t>
  </si>
  <si>
    <t xml:space="preserve">SILICON  SPECIAL  PT. JGHEABURI (TUB)                       </t>
  </si>
  <si>
    <t xml:space="preserve">SORT01 </t>
  </si>
  <si>
    <t xml:space="preserve">SORT STREASINA 2 M                                          </t>
  </si>
  <si>
    <t>SURUB01</t>
  </si>
  <si>
    <t xml:space="preserve">SURUB AUTOFORANT TABLA 4.8X35 250BUC /CUTIE                 </t>
  </si>
  <si>
    <t>SURUB02</t>
  </si>
  <si>
    <t xml:space="preserve">SURUB AUTOFORANT TABLA 4.8X60 100 BC / CUT                  </t>
  </si>
  <si>
    <t xml:space="preserve">TAB03  </t>
  </si>
  <si>
    <t xml:space="preserve">TABLA PLANA VOPSITA ANTICOROZIV                             </t>
  </si>
  <si>
    <t xml:space="preserve">TAB05  </t>
  </si>
  <si>
    <t xml:space="preserve">BORDURA FRONTON 2 M                                         </t>
  </si>
  <si>
    <t>Total M:</t>
  </si>
  <si>
    <t xml:space="preserve">   :</t>
  </si>
  <si>
    <t xml:space="preserve">                                               OFERTANT</t>
  </si>
  <si>
    <t xml:space="preserve"> Executant            </t>
  </si>
  <si>
    <t xml:space="preserve">    Obiect 01         Scoala primara N. Buleu                        </t>
  </si>
  <si>
    <t xml:space="preserve"> Categorie 011        Reparatii acoperis              </t>
  </si>
  <si>
    <t xml:space="preserve">  Obiectiv 0022       Reparatii  Scoala  Primara Margineni                       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</si>
</sst>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.00000"/>
    <numFmt numFmtId="166" formatCode="#,##0.000"/>
  </numFmts>
  <fonts count="1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ourier New"/>
      <family val="3"/>
      <charset val="238"/>
    </font>
    <font>
      <b/>
      <i/>
      <sz val="18"/>
      <color theme="1"/>
      <name val="Lucida Handwriting"/>
      <family val="4"/>
    </font>
    <font>
      <b/>
      <i/>
      <sz val="16"/>
      <color theme="1"/>
      <name val="Lucida Handwriting"/>
      <family val="4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ourier New"/>
      <family val="3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4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2" fillId="0" borderId="0" xfId="3"/>
    <xf numFmtId="4" fontId="2" fillId="0" borderId="0" xfId="2" applyAlignment="1">
      <alignment horizontal="right"/>
    </xf>
    <xf numFmtId="164" fontId="1" fillId="0" borderId="0" xfId="1" applyAlignment="1">
      <alignment horizontal="right"/>
    </xf>
    <xf numFmtId="166" fontId="2" fillId="0" borderId="0" xfId="4" applyAlignment="1">
      <alignment horizontal="right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6" fontId="5" fillId="0" borderId="0" xfId="4" applyFont="1" applyAlignment="1">
      <alignment horizontal="right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49" fontId="7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/>
    <xf numFmtId="165" fontId="2" fillId="0" borderId="1" xfId="3" applyBorder="1"/>
    <xf numFmtId="4" fontId="2" fillId="0" borderId="1" xfId="2" applyBorder="1" applyAlignment="1">
      <alignment horizontal="right"/>
    </xf>
    <xf numFmtId="164" fontId="1" fillId="0" borderId="1" xfId="1" applyBorder="1" applyAlignment="1">
      <alignment horizontal="right"/>
    </xf>
    <xf numFmtId="166" fontId="2" fillId="0" borderId="1" xfId="4" applyBorder="1" applyAlignment="1">
      <alignment horizontal="right"/>
    </xf>
    <xf numFmtId="164" fontId="9" fillId="0" borderId="1" xfId="1" applyFont="1" applyBorder="1" applyAlignment="1">
      <alignment horizontal="right"/>
    </xf>
    <xf numFmtId="49" fontId="10" fillId="0" borderId="0" xfId="0" applyNumberFormat="1" applyFont="1" applyAlignment="1"/>
    <xf numFmtId="165" fontId="2" fillId="0" borderId="1" xfId="3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4" fontId="2" fillId="0" borderId="1" xfId="2" applyFont="1" applyBorder="1" applyAlignment="1">
      <alignment horizontal="center"/>
    </xf>
    <xf numFmtId="166" fontId="2" fillId="0" borderId="1" xfId="4" applyFont="1" applyBorder="1" applyAlignment="1">
      <alignment horizontal="center"/>
    </xf>
    <xf numFmtId="165" fontId="2" fillId="0" borderId="0" xfId="3" applyFont="1" applyAlignment="1">
      <alignment horizontal="center"/>
    </xf>
    <xf numFmtId="164" fontId="2" fillId="0" borderId="0" xfId="1" applyFont="1" applyAlignment="1">
      <alignment horizontal="center"/>
    </xf>
    <xf numFmtId="4" fontId="2" fillId="0" borderId="0" xfId="2" applyFont="1" applyAlignment="1">
      <alignment horizontal="center"/>
    </xf>
    <xf numFmtId="166" fontId="2" fillId="0" borderId="0" xfId="4" applyFont="1" applyAlignment="1">
      <alignment horizontal="center"/>
    </xf>
    <xf numFmtId="49" fontId="6" fillId="0" borderId="2" xfId="0" applyNumberFormat="1" applyFont="1" applyBorder="1" applyAlignment="1">
      <alignment horizontal="center" shrinkToFit="1"/>
    </xf>
    <xf numFmtId="49" fontId="3" fillId="0" borderId="2" xfId="0" applyNumberFormat="1" applyFont="1" applyBorder="1" applyAlignment="1">
      <alignment horizontal="center" shrinkToFit="1"/>
    </xf>
  </cellXfs>
  <cellStyles count="5">
    <cellStyle name="Cantitate" xfId="3"/>
    <cellStyle name="Greutate" xfId="4"/>
    <cellStyle name="Normal" xfId="0" builtinId="0"/>
    <cellStyle name="PretUnitar" xfId="1"/>
    <cellStyle name="Valoar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7"/>
  <sheetViews>
    <sheetView tabSelected="1" topLeftCell="A94" zoomScaleNormal="100" workbookViewId="0">
      <selection activeCell="O11" sqref="O11"/>
    </sheetView>
  </sheetViews>
  <sheetFormatPr defaultRowHeight="15"/>
  <cols>
    <col min="1" max="1" width="6.7109375" style="2" customWidth="1"/>
    <col min="2" max="2" width="31.85546875" style="3" customWidth="1"/>
    <col min="3" max="3" width="7.7109375" style="1" customWidth="1"/>
    <col min="4" max="4" width="11.7109375" style="4" customWidth="1"/>
    <col min="5" max="5" width="12.42578125" style="6" customWidth="1"/>
    <col min="6" max="6" width="11.85546875" style="5" customWidth="1"/>
    <col min="7" max="7" width="14.7109375" style="7" customWidth="1"/>
    <col min="8" max="9" width="0" hidden="1" customWidth="1"/>
  </cols>
  <sheetData>
    <row r="1" spans="1:7">
      <c r="A1" s="2" t="s">
        <v>0</v>
      </c>
    </row>
    <row r="2" spans="1:7">
      <c r="A2" s="2" t="s">
        <v>1</v>
      </c>
    </row>
    <row r="3" spans="1:7">
      <c r="A3" s="2" t="s">
        <v>99</v>
      </c>
    </row>
    <row r="4" spans="1:7">
      <c r="A4" s="2" t="s">
        <v>102</v>
      </c>
    </row>
    <row r="5" spans="1:7">
      <c r="A5" s="2" t="s">
        <v>100</v>
      </c>
    </row>
    <row r="6" spans="1:7">
      <c r="A6" s="2" t="s">
        <v>101</v>
      </c>
    </row>
    <row r="7" spans="1:7" ht="24.75">
      <c r="A7" s="8"/>
      <c r="B7" s="9"/>
      <c r="G7" s="10" t="s">
        <v>2</v>
      </c>
    </row>
    <row r="8" spans="1:7" ht="22.5" thickBot="1">
      <c r="A8" s="34" t="s">
        <v>3</v>
      </c>
      <c r="B8" s="35"/>
      <c r="C8" s="35"/>
      <c r="D8" s="35"/>
      <c r="E8" s="35"/>
      <c r="F8" s="35"/>
      <c r="G8" s="35"/>
    </row>
    <row r="9" spans="1:7">
      <c r="A9" s="14" t="s">
        <v>4</v>
      </c>
      <c r="B9" s="15" t="s">
        <v>5</v>
      </c>
      <c r="C9" s="16" t="s">
        <v>6</v>
      </c>
      <c r="D9" s="26" t="s">
        <v>7</v>
      </c>
      <c r="E9" s="27" t="s">
        <v>8</v>
      </c>
      <c r="F9" s="28" t="s">
        <v>9</v>
      </c>
      <c r="G9" s="29" t="s">
        <v>10</v>
      </c>
    </row>
    <row r="10" spans="1:7">
      <c r="A10" s="11" t="s">
        <v>11</v>
      </c>
      <c r="B10" s="12" t="s">
        <v>12</v>
      </c>
      <c r="C10" s="13"/>
      <c r="D10" s="30" t="s">
        <v>13</v>
      </c>
      <c r="E10" s="31"/>
      <c r="F10" s="32"/>
      <c r="G10" s="33" t="s">
        <v>14</v>
      </c>
    </row>
    <row r="11" spans="1:7" ht="15.75" thickBot="1">
      <c r="A11" s="11"/>
      <c r="B11" s="12" t="s">
        <v>15</v>
      </c>
      <c r="C11" s="13"/>
      <c r="D11" s="30"/>
      <c r="E11" s="31"/>
      <c r="F11" s="32"/>
      <c r="G11" s="33"/>
    </row>
    <row r="12" spans="1:7">
      <c r="A12" s="17">
        <v>1</v>
      </c>
      <c r="B12" s="18">
        <v>20101</v>
      </c>
      <c r="C12" s="19" t="s">
        <v>16</v>
      </c>
      <c r="D12" s="20">
        <v>825.1</v>
      </c>
      <c r="E12" s="22"/>
      <c r="F12" s="21"/>
      <c r="G12" s="23">
        <f>0*$D$12/ 1000</f>
        <v>0</v>
      </c>
    </row>
    <row r="13" spans="1:7">
      <c r="A13" s="2" t="s">
        <v>17</v>
      </c>
    </row>
    <row r="14" spans="1:7">
      <c r="A14" s="2">
        <v>2</v>
      </c>
      <c r="B14" s="3">
        <v>2000030</v>
      </c>
      <c r="C14" s="1" t="s">
        <v>18</v>
      </c>
      <c r="D14" s="4">
        <v>32</v>
      </c>
      <c r="G14" s="7">
        <f>1*$D$14/ 1000</f>
        <v>3.2000000000000001E-2</v>
      </c>
    </row>
    <row r="15" spans="1:7">
      <c r="A15" s="2" t="s">
        <v>19</v>
      </c>
    </row>
    <row r="16" spans="1:7">
      <c r="A16" s="2">
        <v>3</v>
      </c>
      <c r="B16" s="3">
        <v>2100206</v>
      </c>
      <c r="C16" s="1" t="s">
        <v>18</v>
      </c>
      <c r="D16" s="4">
        <v>20.93</v>
      </c>
      <c r="G16" s="7">
        <f>1*$D$16/ 1000</f>
        <v>2.0930000000000001E-2</v>
      </c>
    </row>
    <row r="17" spans="1:7">
      <c r="A17" s="2" t="s">
        <v>20</v>
      </c>
    </row>
    <row r="18" spans="1:7">
      <c r="A18" s="2">
        <v>4</v>
      </c>
      <c r="B18" s="3">
        <v>2200513</v>
      </c>
      <c r="C18" s="1" t="s">
        <v>21</v>
      </c>
      <c r="D18" s="4">
        <v>1.2075</v>
      </c>
      <c r="G18" s="7">
        <f>1350*$D$18/ 1000</f>
        <v>1.630125</v>
      </c>
    </row>
    <row r="19" spans="1:7">
      <c r="A19" s="2" t="s">
        <v>22</v>
      </c>
    </row>
    <row r="20" spans="1:7">
      <c r="A20" s="2">
        <v>5</v>
      </c>
      <c r="B20" s="3">
        <v>2205501</v>
      </c>
      <c r="C20" s="1" t="s">
        <v>21</v>
      </c>
      <c r="D20" s="4">
        <v>1.2075</v>
      </c>
      <c r="G20" s="7">
        <f>1800*$D$20/ 1000</f>
        <v>2.1735000000000002</v>
      </c>
    </row>
    <row r="21" spans="1:7">
      <c r="A21" s="2" t="s">
        <v>23</v>
      </c>
    </row>
    <row r="22" spans="1:7">
      <c r="A22" s="2">
        <v>6</v>
      </c>
      <c r="B22" s="3">
        <v>2300947</v>
      </c>
      <c r="C22" s="1" t="s">
        <v>24</v>
      </c>
      <c r="D22" s="4">
        <v>249.55</v>
      </c>
      <c r="G22" s="7">
        <f>3*$D$22/ 1000</f>
        <v>0.74865000000000004</v>
      </c>
    </row>
    <row r="23" spans="1:7">
      <c r="A23" s="2" t="s">
        <v>25</v>
      </c>
    </row>
    <row r="24" spans="1:7">
      <c r="A24" s="2">
        <v>7</v>
      </c>
      <c r="B24" s="3">
        <v>2302933</v>
      </c>
      <c r="C24" s="1" t="s">
        <v>24</v>
      </c>
      <c r="D24" s="4">
        <v>1449</v>
      </c>
      <c r="G24" s="7">
        <f>4*$D$24/ 1000</f>
        <v>5.7960000000000003</v>
      </c>
    </row>
    <row r="25" spans="1:7">
      <c r="A25" s="2" t="s">
        <v>26</v>
      </c>
    </row>
    <row r="26" spans="1:7">
      <c r="A26" s="2">
        <v>8</v>
      </c>
      <c r="B26" s="3">
        <v>2436942</v>
      </c>
      <c r="C26" s="1" t="s">
        <v>24</v>
      </c>
      <c r="D26" s="4">
        <v>829.15</v>
      </c>
      <c r="G26" s="7">
        <f>2*$D$26/ 1000</f>
        <v>1.6582999999999999</v>
      </c>
    </row>
    <row r="27" spans="1:7">
      <c r="A27" s="2" t="s">
        <v>27</v>
      </c>
    </row>
    <row r="28" spans="1:7">
      <c r="A28" s="2">
        <v>9</v>
      </c>
      <c r="B28" s="3">
        <v>2611853</v>
      </c>
      <c r="C28" s="1" t="s">
        <v>24</v>
      </c>
      <c r="D28" s="4">
        <v>483</v>
      </c>
      <c r="G28" s="7">
        <f>1*$D$28/ 1000</f>
        <v>0.48299999999999998</v>
      </c>
    </row>
    <row r="29" spans="1:7">
      <c r="A29" s="2" t="s">
        <v>28</v>
      </c>
    </row>
    <row r="30" spans="1:7">
      <c r="A30" s="2">
        <v>10</v>
      </c>
      <c r="B30" s="3">
        <v>2903830</v>
      </c>
      <c r="C30" s="1" t="s">
        <v>21</v>
      </c>
      <c r="D30" s="4">
        <v>3.8285999999999998</v>
      </c>
      <c r="G30" s="7">
        <f>500*$D$30/ 1000</f>
        <v>1.9142999999999999</v>
      </c>
    </row>
    <row r="31" spans="1:7">
      <c r="A31" s="2" t="s">
        <v>29</v>
      </c>
    </row>
    <row r="32" spans="1:7">
      <c r="A32" s="2">
        <v>11</v>
      </c>
      <c r="B32" s="3">
        <v>2903995</v>
      </c>
      <c r="C32" s="1" t="s">
        <v>21</v>
      </c>
      <c r="D32" s="4">
        <v>21.5731</v>
      </c>
      <c r="G32" s="7">
        <f>500*$D$32/ 1000</f>
        <v>10.78655</v>
      </c>
    </row>
    <row r="33" spans="1:7">
      <c r="A33" s="2" t="s">
        <v>30</v>
      </c>
    </row>
    <row r="34" spans="1:7">
      <c r="A34" s="2">
        <v>12</v>
      </c>
      <c r="B34" s="3">
        <v>2904169</v>
      </c>
      <c r="C34" s="1" t="s">
        <v>21</v>
      </c>
      <c r="D34" s="4">
        <v>1.4179999999999999</v>
      </c>
      <c r="G34" s="7">
        <f>500*$D$34/ 1000</f>
        <v>0.70899999999999996</v>
      </c>
    </row>
    <row r="35" spans="1:7">
      <c r="A35" s="2" t="s">
        <v>31</v>
      </c>
    </row>
    <row r="36" spans="1:7">
      <c r="A36" s="2">
        <v>13</v>
      </c>
      <c r="B36" s="3">
        <v>2904248</v>
      </c>
      <c r="C36" s="1" t="s">
        <v>21</v>
      </c>
      <c r="D36" s="4">
        <v>1.76</v>
      </c>
      <c r="G36" s="7">
        <f>500*$D$36/ 1000</f>
        <v>0.88</v>
      </c>
    </row>
    <row r="37" spans="1:7">
      <c r="A37" s="2" t="s">
        <v>32</v>
      </c>
    </row>
    <row r="38" spans="1:7">
      <c r="A38" s="2">
        <v>14</v>
      </c>
      <c r="B38" s="3">
        <v>2904406</v>
      </c>
      <c r="C38" s="1" t="s">
        <v>21</v>
      </c>
      <c r="D38" s="4">
        <v>5.2395399999999999</v>
      </c>
      <c r="G38" s="7">
        <f>500*$D$38/ 1000</f>
        <v>2.6197699999999999</v>
      </c>
    </row>
    <row r="39" spans="1:7">
      <c r="A39" s="2" t="s">
        <v>33</v>
      </c>
    </row>
    <row r="40" spans="1:7">
      <c r="A40" s="2">
        <v>15</v>
      </c>
      <c r="B40" s="3">
        <v>2906961</v>
      </c>
      <c r="C40" s="1" t="s">
        <v>21</v>
      </c>
      <c r="D40" s="4">
        <v>1.8433999999999999</v>
      </c>
      <c r="G40" s="7">
        <f>500*$D$40/ 1000</f>
        <v>0.92169999999999996</v>
      </c>
    </row>
    <row r="41" spans="1:7">
      <c r="A41" s="2" t="s">
        <v>34</v>
      </c>
    </row>
    <row r="42" spans="1:7">
      <c r="A42" s="2">
        <v>16</v>
      </c>
      <c r="B42" s="3">
        <v>2914152</v>
      </c>
      <c r="C42" s="1" t="s">
        <v>21</v>
      </c>
      <c r="D42" s="4">
        <v>4.8000000000000001E-2</v>
      </c>
      <c r="G42" s="7">
        <f>800*$D$42/ 1000</f>
        <v>3.8399999999999997E-2</v>
      </c>
    </row>
    <row r="43" spans="1:7">
      <c r="A43" s="2" t="s">
        <v>35</v>
      </c>
    </row>
    <row r="44" spans="1:7">
      <c r="A44" s="2">
        <v>17</v>
      </c>
      <c r="B44" s="3">
        <v>2918639</v>
      </c>
      <c r="C44" s="1" t="s">
        <v>21</v>
      </c>
      <c r="D44" s="4">
        <v>0.12</v>
      </c>
      <c r="G44" s="7">
        <f>800*$D$44/ 1000</f>
        <v>9.6000000000000002E-2</v>
      </c>
    </row>
    <row r="45" spans="1:7">
      <c r="A45" s="2" t="s">
        <v>36</v>
      </c>
    </row>
    <row r="46" spans="1:7">
      <c r="A46" s="2">
        <v>18</v>
      </c>
      <c r="B46" s="3">
        <v>2918794</v>
      </c>
      <c r="C46" s="1" t="s">
        <v>21</v>
      </c>
      <c r="D46" s="4">
        <v>0.96</v>
      </c>
      <c r="G46" s="7">
        <f>800*$D$46/ 1000</f>
        <v>0.76800000000000002</v>
      </c>
    </row>
    <row r="47" spans="1:7">
      <c r="A47" s="2" t="s">
        <v>37</v>
      </c>
    </row>
    <row r="48" spans="1:7">
      <c r="A48" s="2">
        <v>19</v>
      </c>
      <c r="B48" s="3">
        <v>2925412</v>
      </c>
      <c r="C48" s="1" t="s">
        <v>21</v>
      </c>
      <c r="D48" s="4">
        <v>1.7999999999999999E-2</v>
      </c>
      <c r="G48" s="7">
        <f>1000*$D$48/ 1000</f>
        <v>1.7999999999999999E-2</v>
      </c>
    </row>
    <row r="49" spans="1:7">
      <c r="A49" s="2" t="s">
        <v>38</v>
      </c>
    </row>
    <row r="50" spans="1:7">
      <c r="A50" s="2">
        <v>20</v>
      </c>
      <c r="B50" s="3">
        <v>2948098</v>
      </c>
      <c r="C50" s="1" t="s">
        <v>39</v>
      </c>
      <c r="D50" s="4">
        <v>482.12</v>
      </c>
      <c r="G50" s="7">
        <f>2*$D$50/ 1000</f>
        <v>0.96423999999999999</v>
      </c>
    </row>
    <row r="51" spans="1:7">
      <c r="A51" s="2" t="s">
        <v>40</v>
      </c>
    </row>
    <row r="52" spans="1:7">
      <c r="A52" s="2">
        <v>21</v>
      </c>
      <c r="B52" s="3">
        <v>3065714</v>
      </c>
      <c r="C52" s="1" t="s">
        <v>18</v>
      </c>
      <c r="D52" s="4">
        <v>82.11</v>
      </c>
      <c r="G52" s="7">
        <f>1*$D$52/ 1000</f>
        <v>8.2110000000000002E-2</v>
      </c>
    </row>
    <row r="53" spans="1:7">
      <c r="A53" s="2" t="s">
        <v>41</v>
      </c>
    </row>
    <row r="54" spans="1:7">
      <c r="A54" s="2">
        <v>22</v>
      </c>
      <c r="B54" s="3">
        <v>3801754</v>
      </c>
      <c r="C54" s="1" t="s">
        <v>18</v>
      </c>
      <c r="D54" s="4">
        <v>12.074999999999999</v>
      </c>
      <c r="G54" s="7">
        <f>1*$D$54/ 1000</f>
        <v>1.2074999999999999E-2</v>
      </c>
    </row>
    <row r="55" spans="1:7">
      <c r="A55" s="2" t="s">
        <v>42</v>
      </c>
    </row>
    <row r="56" spans="1:7">
      <c r="A56" s="2">
        <v>23</v>
      </c>
      <c r="B56" s="3">
        <v>5587468</v>
      </c>
      <c r="C56" s="1" t="s">
        <v>43</v>
      </c>
      <c r="D56" s="4">
        <v>948.86500000000001</v>
      </c>
      <c r="G56" s="7">
        <f>0*$D$56/ 1000</f>
        <v>0</v>
      </c>
    </row>
    <row r="57" spans="1:7">
      <c r="A57" s="2" t="s">
        <v>44</v>
      </c>
    </row>
    <row r="58" spans="1:7">
      <c r="A58" s="2">
        <v>24</v>
      </c>
      <c r="B58" s="3">
        <v>5698761</v>
      </c>
      <c r="C58" s="1" t="s">
        <v>43</v>
      </c>
      <c r="D58" s="4">
        <v>1056.1279999999999</v>
      </c>
      <c r="G58" s="7">
        <f>0*$D$58/ 1000</f>
        <v>0</v>
      </c>
    </row>
    <row r="59" spans="1:7">
      <c r="A59" s="2" t="s">
        <v>45</v>
      </c>
    </row>
    <row r="60" spans="1:7">
      <c r="A60" s="2">
        <v>25</v>
      </c>
      <c r="B60" s="3">
        <v>5886801</v>
      </c>
      <c r="C60" s="1" t="s">
        <v>18</v>
      </c>
      <c r="D60" s="4">
        <v>48</v>
      </c>
      <c r="G60" s="7">
        <f>1*$D$60/ 1000</f>
        <v>4.8000000000000001E-2</v>
      </c>
    </row>
    <row r="61" spans="1:7">
      <c r="A61" s="2" t="s">
        <v>46</v>
      </c>
    </row>
    <row r="62" spans="1:7">
      <c r="A62" s="2">
        <v>26</v>
      </c>
      <c r="B62" s="3">
        <v>5886851</v>
      </c>
      <c r="C62" s="1" t="s">
        <v>18</v>
      </c>
      <c r="D62" s="4">
        <v>26.942</v>
      </c>
      <c r="G62" s="7">
        <f>1*$D$62/ 1000</f>
        <v>2.6942000000000001E-2</v>
      </c>
    </row>
    <row r="63" spans="1:7">
      <c r="A63" s="2" t="s">
        <v>47</v>
      </c>
    </row>
    <row r="64" spans="1:7">
      <c r="A64" s="2">
        <v>27</v>
      </c>
      <c r="B64" s="3">
        <v>5886928</v>
      </c>
      <c r="C64" s="1" t="s">
        <v>18</v>
      </c>
      <c r="D64" s="4">
        <v>99.012</v>
      </c>
      <c r="G64" s="7">
        <f>1*$D$64/ 1000</f>
        <v>9.9012000000000003E-2</v>
      </c>
    </row>
    <row r="65" spans="1:7">
      <c r="A65" s="2" t="s">
        <v>48</v>
      </c>
    </row>
    <row r="66" spans="1:7">
      <c r="A66" s="2">
        <v>28</v>
      </c>
      <c r="B66" s="3">
        <v>5886942</v>
      </c>
      <c r="C66" s="1" t="s">
        <v>18</v>
      </c>
      <c r="D66" s="4">
        <v>100.72280000000001</v>
      </c>
      <c r="G66" s="7">
        <f>1*$D$66/ 1000</f>
        <v>0.1007228</v>
      </c>
    </row>
    <row r="67" spans="1:7">
      <c r="A67" s="2" t="s">
        <v>49</v>
      </c>
    </row>
    <row r="68" spans="1:7">
      <c r="A68" s="2">
        <v>29</v>
      </c>
      <c r="B68" s="3">
        <v>5887049</v>
      </c>
      <c r="C68" s="1" t="s">
        <v>18</v>
      </c>
      <c r="D68" s="4">
        <v>4.12</v>
      </c>
      <c r="G68" s="7">
        <f>1*$D$68/ 1000</f>
        <v>4.1200000000000004E-3</v>
      </c>
    </row>
    <row r="69" spans="1:7">
      <c r="A69" s="2" t="s">
        <v>50</v>
      </c>
    </row>
    <row r="70" spans="1:7">
      <c r="A70" s="2">
        <v>30</v>
      </c>
      <c r="B70" s="3">
        <v>5887893</v>
      </c>
      <c r="C70" s="1" t="s">
        <v>18</v>
      </c>
      <c r="D70" s="4">
        <v>16.689499999999999</v>
      </c>
      <c r="G70" s="7">
        <f>1*$D$70/ 1000</f>
        <v>1.6689499999999999E-2</v>
      </c>
    </row>
    <row r="71" spans="1:7">
      <c r="A71" s="2" t="s">
        <v>51</v>
      </c>
    </row>
    <row r="72" spans="1:7">
      <c r="A72" s="2">
        <v>31</v>
      </c>
      <c r="B72" s="3">
        <v>6001666</v>
      </c>
      <c r="C72" s="1" t="s">
        <v>24</v>
      </c>
      <c r="D72" s="4">
        <v>28.36</v>
      </c>
      <c r="G72" s="7">
        <f>0*$D$72/ 1000</f>
        <v>0</v>
      </c>
    </row>
    <row r="73" spans="1:7">
      <c r="A73" s="2" t="s">
        <v>52</v>
      </c>
    </row>
    <row r="74" spans="1:7">
      <c r="A74" s="2">
        <v>32</v>
      </c>
      <c r="B74" s="3">
        <v>6101349</v>
      </c>
      <c r="C74" s="1" t="s">
        <v>18</v>
      </c>
      <c r="D74" s="4">
        <v>7.09</v>
      </c>
      <c r="G74" s="7">
        <f>1*$D$74/ 1000</f>
        <v>7.0899999999999999E-3</v>
      </c>
    </row>
    <row r="75" spans="1:7">
      <c r="A75" s="2" t="s">
        <v>53</v>
      </c>
    </row>
    <row r="76" spans="1:7">
      <c r="A76" s="2">
        <v>33</v>
      </c>
      <c r="B76" s="3">
        <v>6103294</v>
      </c>
      <c r="C76" s="1" t="s">
        <v>18</v>
      </c>
      <c r="D76" s="4">
        <v>49.63</v>
      </c>
      <c r="G76" s="7">
        <f>1*$D$76/ 1000</f>
        <v>4.9630000000000001E-2</v>
      </c>
    </row>
    <row r="77" spans="1:7">
      <c r="A77" s="2" t="s">
        <v>54</v>
      </c>
    </row>
    <row r="78" spans="1:7">
      <c r="A78" s="2">
        <v>34</v>
      </c>
      <c r="B78" s="3">
        <v>6200535</v>
      </c>
      <c r="C78" s="1" t="s">
        <v>55</v>
      </c>
      <c r="D78" s="4">
        <v>2.8359999999999999</v>
      </c>
      <c r="G78" s="7">
        <f>1*$D$78/ 1000</f>
        <v>2.836E-3</v>
      </c>
    </row>
    <row r="79" spans="1:7">
      <c r="A79" s="2" t="s">
        <v>56</v>
      </c>
    </row>
    <row r="80" spans="1:7">
      <c r="A80" s="2">
        <v>35</v>
      </c>
      <c r="B80" s="3">
        <v>6311231</v>
      </c>
      <c r="C80" s="1" t="s">
        <v>24</v>
      </c>
      <c r="D80" s="4">
        <v>244.28</v>
      </c>
      <c r="G80" s="7">
        <f>1*$D$80/ 1000</f>
        <v>0.24428</v>
      </c>
    </row>
    <row r="81" spans="1:7">
      <c r="A81" s="2" t="s">
        <v>57</v>
      </c>
    </row>
    <row r="82" spans="1:7">
      <c r="A82" s="2">
        <v>36</v>
      </c>
      <c r="B82" s="3">
        <v>6311528</v>
      </c>
      <c r="C82" s="1" t="s">
        <v>18</v>
      </c>
      <c r="D82" s="4">
        <v>88.4</v>
      </c>
      <c r="G82" s="7">
        <f>1*$D$82/ 1000</f>
        <v>8.8400000000000006E-2</v>
      </c>
    </row>
    <row r="83" spans="1:7">
      <c r="A83" s="2" t="s">
        <v>58</v>
      </c>
    </row>
    <row r="84" spans="1:7">
      <c r="A84" s="2">
        <v>37</v>
      </c>
      <c r="B84" s="3" t="s">
        <v>59</v>
      </c>
      <c r="C84" s="1" t="s">
        <v>24</v>
      </c>
      <c r="D84" s="4">
        <v>66.98</v>
      </c>
      <c r="G84" s="7">
        <f>0*$D$84/ 1000</f>
        <v>0</v>
      </c>
    </row>
    <row r="85" spans="1:7">
      <c r="A85" s="2" t="s">
        <v>60</v>
      </c>
    </row>
    <row r="86" spans="1:7">
      <c r="A86" s="2">
        <v>38</v>
      </c>
      <c r="B86" s="3" t="s">
        <v>61</v>
      </c>
      <c r="C86" s="1" t="s">
        <v>24</v>
      </c>
      <c r="D86" s="4">
        <v>23.64</v>
      </c>
      <c r="G86" s="7">
        <f>0*$D$86/ 1000</f>
        <v>0</v>
      </c>
    </row>
    <row r="87" spans="1:7">
      <c r="A87" s="2" t="s">
        <v>62</v>
      </c>
    </row>
    <row r="88" spans="1:7">
      <c r="A88" s="2">
        <v>39</v>
      </c>
      <c r="B88" s="3" t="s">
        <v>63</v>
      </c>
      <c r="C88" s="1" t="s">
        <v>24</v>
      </c>
      <c r="D88" s="4">
        <v>5.7142999999999997</v>
      </c>
      <c r="G88" s="7">
        <f>0*$D$88/ 1000</f>
        <v>0</v>
      </c>
    </row>
    <row r="89" spans="1:7">
      <c r="A89" s="2" t="s">
        <v>64</v>
      </c>
    </row>
    <row r="90" spans="1:7">
      <c r="A90" s="2">
        <v>40</v>
      </c>
      <c r="B90" s="3" t="s">
        <v>65</v>
      </c>
      <c r="C90" s="1" t="s">
        <v>24</v>
      </c>
      <c r="D90" s="4">
        <v>3.4285800000000002</v>
      </c>
      <c r="G90" s="7">
        <f>0*$D$90/ 1000</f>
        <v>0</v>
      </c>
    </row>
    <row r="91" spans="1:7">
      <c r="A91" s="2" t="s">
        <v>66</v>
      </c>
    </row>
    <row r="92" spans="1:7">
      <c r="A92" s="2">
        <v>41</v>
      </c>
      <c r="B92" s="3" t="s">
        <v>67</v>
      </c>
      <c r="C92" s="1" t="s">
        <v>24</v>
      </c>
      <c r="D92" s="4">
        <v>157.6</v>
      </c>
      <c r="G92" s="7">
        <f>0*$D$92/ 1000</f>
        <v>0</v>
      </c>
    </row>
    <row r="93" spans="1:7">
      <c r="A93" s="2" t="s">
        <v>68</v>
      </c>
    </row>
    <row r="94" spans="1:7">
      <c r="A94" s="2">
        <v>42</v>
      </c>
      <c r="B94" s="3" t="s">
        <v>69</v>
      </c>
      <c r="C94" s="1" t="s">
        <v>24</v>
      </c>
      <c r="D94" s="4">
        <v>8.5714400000000008</v>
      </c>
      <c r="G94" s="7">
        <f>0*$D$94/ 1000</f>
        <v>0</v>
      </c>
    </row>
    <row r="95" spans="1:7">
      <c r="A95" s="2" t="s">
        <v>70</v>
      </c>
    </row>
    <row r="96" spans="1:7">
      <c r="A96" s="2">
        <v>43</v>
      </c>
      <c r="B96" s="3" t="s">
        <v>71</v>
      </c>
      <c r="C96" s="1" t="s">
        <v>24</v>
      </c>
      <c r="D96" s="4">
        <v>31.52</v>
      </c>
      <c r="G96" s="7">
        <f>0*$D$96/ 1000</f>
        <v>0</v>
      </c>
    </row>
    <row r="97" spans="1:7">
      <c r="A97" s="2" t="s">
        <v>72</v>
      </c>
    </row>
    <row r="98" spans="1:7">
      <c r="A98" s="2">
        <v>44</v>
      </c>
      <c r="B98" s="3">
        <v>7800781</v>
      </c>
      <c r="C98" s="1" t="s">
        <v>39</v>
      </c>
      <c r="D98" s="4">
        <v>39.291262000000003</v>
      </c>
      <c r="G98" s="7">
        <f>0*$D$98/ 1000</f>
        <v>0</v>
      </c>
    </row>
    <row r="99" spans="1:7">
      <c r="A99" s="2" t="s">
        <v>73</v>
      </c>
    </row>
    <row r="100" spans="1:7">
      <c r="A100" s="2">
        <v>45</v>
      </c>
      <c r="B100" s="3">
        <v>8000277</v>
      </c>
      <c r="C100" s="1" t="s">
        <v>74</v>
      </c>
      <c r="D100" s="4">
        <v>0</v>
      </c>
      <c r="G100" s="7">
        <f>0*$D$100/ 1000</f>
        <v>0</v>
      </c>
    </row>
    <row r="101" spans="1:7">
      <c r="A101" s="2" t="s">
        <v>17</v>
      </c>
    </row>
    <row r="102" spans="1:7">
      <c r="A102" s="2">
        <v>46</v>
      </c>
      <c r="B102" s="3">
        <v>8802812</v>
      </c>
      <c r="C102" s="1" t="s">
        <v>24</v>
      </c>
      <c r="D102" s="4">
        <v>7.88</v>
      </c>
      <c r="G102" s="7">
        <f>0*$D$102/ 1000</f>
        <v>0</v>
      </c>
    </row>
    <row r="103" spans="1:7">
      <c r="A103" s="2" t="s">
        <v>75</v>
      </c>
    </row>
    <row r="104" spans="1:7">
      <c r="A104" s="2">
        <v>47</v>
      </c>
      <c r="B104" s="3" t="s">
        <v>76</v>
      </c>
      <c r="C104" s="1" t="s">
        <v>24</v>
      </c>
      <c r="D104" s="4">
        <v>5.7142999999999997</v>
      </c>
      <c r="G104" s="7">
        <f>9*$D$104/ 1000</f>
        <v>5.1428700000000001E-2</v>
      </c>
    </row>
    <row r="105" spans="1:7">
      <c r="A105" s="2" t="s">
        <v>77</v>
      </c>
    </row>
    <row r="106" spans="1:7">
      <c r="A106" s="2">
        <v>48</v>
      </c>
      <c r="B106" s="3" t="s">
        <v>78</v>
      </c>
      <c r="C106" s="1" t="s">
        <v>24</v>
      </c>
      <c r="D106" s="4">
        <v>180.73815500000001</v>
      </c>
      <c r="G106" s="7">
        <f>4*$D$106/ 1000</f>
        <v>0.72295262000000005</v>
      </c>
    </row>
    <row r="107" spans="1:7">
      <c r="A107" s="2" t="s">
        <v>79</v>
      </c>
    </row>
    <row r="108" spans="1:7">
      <c r="A108" s="2">
        <v>49</v>
      </c>
      <c r="B108" s="3" t="s">
        <v>80</v>
      </c>
      <c r="C108" s="1" t="s">
        <v>24</v>
      </c>
      <c r="D108" s="4">
        <v>39.4</v>
      </c>
      <c r="G108" s="7">
        <f>10*$D$108/ 1000</f>
        <v>0.39400000000000002</v>
      </c>
    </row>
    <row r="109" spans="1:7">
      <c r="A109" s="2" t="s">
        <v>81</v>
      </c>
    </row>
    <row r="110" spans="1:7">
      <c r="A110" s="2">
        <v>50</v>
      </c>
      <c r="B110" s="3" t="s">
        <v>82</v>
      </c>
      <c r="C110" s="1" t="s">
        <v>24</v>
      </c>
      <c r="D110" s="4">
        <v>85</v>
      </c>
      <c r="G110" s="7">
        <f>2*$D$110/ 1000</f>
        <v>0.17</v>
      </c>
    </row>
    <row r="111" spans="1:7">
      <c r="A111" s="2" t="s">
        <v>83</v>
      </c>
    </row>
    <row r="112" spans="1:7">
      <c r="A112" s="2">
        <v>51</v>
      </c>
      <c r="B112" s="3" t="s">
        <v>84</v>
      </c>
      <c r="C112" s="1" t="s">
        <v>24</v>
      </c>
      <c r="D112" s="4">
        <v>11.82</v>
      </c>
      <c r="G112" s="7">
        <f>0*$D$112/ 1000</f>
        <v>0</v>
      </c>
    </row>
    <row r="113" spans="1:7">
      <c r="A113" s="2" t="s">
        <v>85</v>
      </c>
    </row>
    <row r="114" spans="1:7">
      <c r="A114" s="2">
        <v>52</v>
      </c>
      <c r="B114" s="3" t="s">
        <v>86</v>
      </c>
      <c r="C114" s="1" t="s">
        <v>24</v>
      </c>
      <c r="D114" s="4">
        <v>157.16257300000001</v>
      </c>
      <c r="G114" s="7">
        <f>5*$D$114/ 1000</f>
        <v>0.78581286500000014</v>
      </c>
    </row>
    <row r="115" spans="1:7">
      <c r="A115" s="2" t="s">
        <v>87</v>
      </c>
    </row>
    <row r="116" spans="1:7">
      <c r="A116" s="2">
        <v>53</v>
      </c>
      <c r="B116" s="3" t="s">
        <v>88</v>
      </c>
      <c r="C116" s="1" t="s">
        <v>24</v>
      </c>
      <c r="D116" s="4">
        <v>62.865194000000002</v>
      </c>
      <c r="G116" s="7">
        <f>0*$D$116/ 1000</f>
        <v>0</v>
      </c>
    </row>
    <row r="117" spans="1:7">
      <c r="A117" s="2" t="s">
        <v>89</v>
      </c>
    </row>
    <row r="118" spans="1:7">
      <c r="A118" s="2">
        <v>54</v>
      </c>
      <c r="B118" s="3" t="s">
        <v>90</v>
      </c>
      <c r="C118" s="1" t="s">
        <v>24</v>
      </c>
      <c r="D118" s="4">
        <v>18.860136000000001</v>
      </c>
      <c r="G118" s="7">
        <f>0*$D$118/ 1000</f>
        <v>0</v>
      </c>
    </row>
    <row r="119" spans="1:7">
      <c r="A119" s="2" t="s">
        <v>91</v>
      </c>
    </row>
    <row r="120" spans="1:7">
      <c r="A120" s="2">
        <v>55</v>
      </c>
      <c r="B120" s="3" t="s">
        <v>92</v>
      </c>
      <c r="C120" s="1" t="s">
        <v>24</v>
      </c>
      <c r="D120" s="4">
        <v>6.25</v>
      </c>
      <c r="G120" s="7">
        <f>8*$D$120/ 1000</f>
        <v>0.05</v>
      </c>
    </row>
    <row r="121" spans="1:7">
      <c r="A121" s="2" t="s">
        <v>93</v>
      </c>
    </row>
    <row r="122" spans="1:7">
      <c r="A122" s="2">
        <v>56</v>
      </c>
      <c r="B122" s="3" t="s">
        <v>94</v>
      </c>
      <c r="C122" s="1" t="s">
        <v>24</v>
      </c>
      <c r="D122" s="4">
        <v>15.716505</v>
      </c>
      <c r="G122" s="7">
        <f>0*$D$122/ 1000</f>
        <v>0</v>
      </c>
    </row>
    <row r="123" spans="1:7" ht="15.75" thickBot="1">
      <c r="A123" s="2" t="s">
        <v>95</v>
      </c>
    </row>
    <row r="124" spans="1:7">
      <c r="A124" s="17"/>
      <c r="B124" s="18"/>
      <c r="C124" s="19"/>
      <c r="D124" s="20"/>
      <c r="E124" s="24" t="s">
        <v>96</v>
      </c>
      <c r="F124" s="21"/>
      <c r="G124" s="23">
        <f>$G$12+$G$14+$G$16+$G$18+$G$20+$G$22+$G$24+$G$26+$G$28+$G$30+$G$32+$G$34+$G$36+$G$38+$G$40+$G$42+$G$44+$G$46+$G$48+$G$50+$G$52+$G$54+$G$56+$G$58+$G$60+$G$62+$G$64+$G$66+$G$68+$G$70+$G$72+$G$74+$G$76+$G$78+$G$80+$G$82+$G$84+$G$86+$G$88+$G$90+$G$92+$G$94+$G$96+$G$98+$G$100+$G$102+$G$104+$G$106+$G$108+$G$110+$G$112+$G$114+$G$116+$G$118+$G$120+$G$122</f>
        <v>35.214566485000006</v>
      </c>
    </row>
    <row r="125" spans="1:7">
      <c r="E125" s="6" t="s">
        <v>97</v>
      </c>
    </row>
    <row r="127" spans="1:7">
      <c r="A127" s="25" t="s">
        <v>98</v>
      </c>
    </row>
  </sheetData>
  <mergeCells count="1">
    <mergeCell ref="A8:G8"/>
  </mergeCells>
  <printOptions horizontalCentered="1"/>
  <pageMargins left="0.39370078740157483" right="0.19685039370078741" top="0.39370078740157483" bottom="0.70866141732283472" header="0.39370078740157483" footer="0.51181102362204722"/>
  <pageSetup paperSize="9" orientation="landscape" r:id="rId1"/>
  <headerFooter>
    <oddFooter>&amp;L&amp;"Lucida Handwriting,Cursiv"&amp;8Sistem informatic proiectat de SofteH Plus srl. Tel:323.78.37&amp;R&amp;"Lucida Handwriting,Aldin cursiv"&amp;8Pag.&amp;P</oddFooter>
  </headerFooter>
  <rowBreaks count="2" manualBreakCount="2">
    <brk id="49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D.011 </vt:lpstr>
      <vt:lpstr>'D.011 '!Imprimare_titluri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</dc:creator>
  <cp:lastModifiedBy>Contab</cp:lastModifiedBy>
  <cp:lastPrinted>2015-07-20T09:26:32Z</cp:lastPrinted>
  <dcterms:created xsi:type="dcterms:W3CDTF">2015-07-13T06:34:46Z</dcterms:created>
  <dcterms:modified xsi:type="dcterms:W3CDTF">2015-07-20T09:50:02Z</dcterms:modified>
</cp:coreProperties>
</file>